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400" windowHeight="7995" activeTab="1"/>
  </bookViews>
  <sheets>
    <sheet name="Data" sheetId="1" r:id="rId1"/>
    <sheet name="Print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C9" i="1"/>
  <c r="N8" i="1"/>
  <c r="M8" i="1"/>
  <c r="L8" i="1"/>
  <c r="K8" i="1"/>
  <c r="J8" i="1"/>
  <c r="I8" i="1"/>
  <c r="H8" i="1"/>
  <c r="G8" i="1"/>
  <c r="C8" i="1"/>
  <c r="N7" i="1"/>
  <c r="M7" i="1"/>
  <c r="L7" i="1"/>
  <c r="K7" i="1"/>
  <c r="J7" i="1"/>
  <c r="I7" i="1"/>
  <c r="H7" i="1"/>
  <c r="G7" i="1"/>
  <c r="C7" i="1"/>
  <c r="N6" i="1"/>
  <c r="M6" i="1"/>
  <c r="L6" i="1"/>
  <c r="K6" i="1"/>
  <c r="J6" i="1"/>
  <c r="I6" i="1"/>
  <c r="H6" i="1"/>
  <c r="G6" i="1"/>
  <c r="C6" i="1"/>
  <c r="N5" i="1"/>
  <c r="M5" i="1"/>
  <c r="L5" i="1"/>
  <c r="K5" i="1"/>
  <c r="J5" i="1"/>
  <c r="I5" i="1"/>
  <c r="H5" i="1"/>
  <c r="G5" i="1"/>
  <c r="C5" i="1"/>
  <c r="N4" i="1"/>
  <c r="M4" i="1"/>
  <c r="L4" i="1"/>
  <c r="K4" i="1"/>
  <c r="J4" i="1"/>
  <c r="I4" i="1"/>
  <c r="H4" i="1"/>
  <c r="G4" i="1"/>
  <c r="C4" i="1"/>
  <c r="N3" i="1"/>
  <c r="M3" i="1"/>
  <c r="L3" i="1"/>
  <c r="K3" i="1"/>
  <c r="J3" i="1"/>
  <c r="I3" i="1"/>
  <c r="H3" i="1"/>
  <c r="G3" i="1"/>
  <c r="C3" i="1"/>
</calcChain>
</file>

<file path=xl/sharedStrings.xml><?xml version="1.0" encoding="utf-8"?>
<sst xmlns="http://schemas.openxmlformats.org/spreadsheetml/2006/main" count="42" uniqueCount="31">
  <si>
    <t>No</t>
  </si>
  <si>
    <t>DN to Supplier</t>
  </si>
  <si>
    <t>DATE</t>
  </si>
  <si>
    <t>SID No</t>
  </si>
  <si>
    <t>Qty Order (KBN)</t>
  </si>
  <si>
    <t>Qty/Box</t>
  </si>
  <si>
    <t>Total Order</t>
  </si>
  <si>
    <t>Part No</t>
  </si>
  <si>
    <t>Part Name</t>
  </si>
  <si>
    <t>Supplier</t>
  </si>
  <si>
    <t>PO No.</t>
  </si>
  <si>
    <t>Supplier Code</t>
  </si>
  <si>
    <t>Uom</t>
  </si>
  <si>
    <t>ts04</t>
  </si>
  <si>
    <t>tss02</t>
  </si>
  <si>
    <t>wi01</t>
  </si>
  <si>
    <t>ts10</t>
  </si>
  <si>
    <t>ts11</t>
  </si>
  <si>
    <t>ts12</t>
  </si>
  <si>
    <t>ts13</t>
  </si>
  <si>
    <t>SHOPPING CARD</t>
  </si>
  <si>
    <t>DARI--&gt;</t>
  </si>
  <si>
    <t>SAMPAI KE--&gt;</t>
  </si>
  <si>
    <t>FUJI SPRING</t>
  </si>
  <si>
    <t>Qty / Kanban</t>
  </si>
  <si>
    <t>RECEIVING</t>
  </si>
  <si>
    <t>TS04</t>
  </si>
  <si>
    <t>802000-0301</t>
  </si>
  <si>
    <t>SPRING, TENSION</t>
  </si>
  <si>
    <t>01FSI-ID-17-411-3-1-A</t>
  </si>
  <si>
    <t>DN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</si>
</sst>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15" x14ac:knownFonts="1">
    <font>
      <sz val="11"/>
      <color theme="1"/>
      <name val="Book Antiqua"/>
      <family val="2"/>
      <charset val="1"/>
    </font>
    <font>
      <sz val="11"/>
      <color theme="1"/>
      <name val="Book Antiqua"/>
      <family val="2"/>
      <charset val="1"/>
    </font>
    <font>
      <b/>
      <sz val="12"/>
      <color theme="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Perpetua Titling MT"/>
      <family val="1"/>
    </font>
    <font>
      <b/>
      <sz val="10"/>
      <color theme="1"/>
      <name val="Cambria"/>
      <family val="1"/>
      <scheme val="major"/>
    </font>
    <font>
      <b/>
      <sz val="20"/>
      <color theme="1"/>
      <name val="Arial"/>
      <family val="2"/>
    </font>
    <font>
      <b/>
      <sz val="50"/>
      <color theme="0"/>
      <name val="Arial"/>
      <family val="2"/>
    </font>
    <font>
      <b/>
      <sz val="48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7" fontId="0" fillId="0" borderId="4" xfId="1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64" fontId="4" fillId="3" borderId="6" xfId="0" applyNumberFormat="1" applyFont="1" applyFill="1" applyBorder="1" applyAlignment="1">
      <alignment horizontal="center" vertical="center" shrinkToFit="1"/>
    </xf>
    <xf numFmtId="1" fontId="5" fillId="3" borderId="6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37" fontId="0" fillId="0" borderId="8" xfId="1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0" fillId="0" borderId="15" xfId="0" applyBorder="1"/>
    <xf numFmtId="0" fontId="6" fillId="4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4" fillId="5" borderId="14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0</xdr:row>
      <xdr:rowOff>57150</xdr:rowOff>
    </xdr:from>
    <xdr:to>
      <xdr:col>46</xdr:col>
      <xdr:colOff>57150</xdr:colOff>
      <xdr:row>22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047"/>
        <a:stretch/>
      </xdr:blipFill>
      <xdr:spPr bwMode="auto">
        <a:xfrm>
          <a:off x="6315075" y="57150"/>
          <a:ext cx="687705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18287</xdr:colOff>
      <xdr:row>44</xdr:row>
      <xdr:rowOff>48389</xdr:rowOff>
    </xdr:from>
    <xdr:to>
      <xdr:col>20</xdr:col>
      <xdr:colOff>171449</xdr:colOff>
      <xdr:row>48</xdr:row>
      <xdr:rowOff>171453</xdr:rowOff>
    </xdr:to>
    <xdr:sp macro="" textlink="">
      <xdr:nvSpPr>
        <xdr:cNvPr id="4" name="Striped Right Arrow 3"/>
        <xdr:cNvSpPr/>
      </xdr:nvSpPr>
      <xdr:spPr>
        <a:xfrm rot="5400000">
          <a:off x="2514599" y="4905377"/>
          <a:ext cx="961264" cy="1191387"/>
        </a:xfrm>
        <a:prstGeom prst="striped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104775</xdr:colOff>
      <xdr:row>23</xdr:row>
      <xdr:rowOff>0</xdr:rowOff>
    </xdr:from>
    <xdr:to>
      <xdr:col>42</xdr:col>
      <xdr:colOff>104775</xdr:colOff>
      <xdr:row>30</xdr:row>
      <xdr:rowOff>142875</xdr:rowOff>
    </xdr:to>
    <xdr:sp macro="" textlink="">
      <xdr:nvSpPr>
        <xdr:cNvPr id="6" name="Rectangle 5"/>
        <xdr:cNvSpPr/>
      </xdr:nvSpPr>
      <xdr:spPr>
        <a:xfrm>
          <a:off x="6381750" y="2552700"/>
          <a:ext cx="4114800" cy="8953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/>
            <a:t>Bagaimana</a:t>
          </a:r>
          <a:r>
            <a:rPr lang="en-US" sz="1200" baseline="0"/>
            <a:t> caranya supaya shopping card(kotak disebelah kiri) dapat menyesuaikan jumlahnya dengan jumlah Qty Order.</a:t>
          </a:r>
        </a:p>
        <a:p>
          <a:pPr algn="l"/>
          <a:r>
            <a:rPr lang="en-US" sz="1200" baseline="0"/>
            <a:t>misal, kolom no 1. order untuk SID No "TS04" ada 6, maka jumlah shoppong card juga ada 6.</a:t>
          </a:r>
        </a:p>
      </xdr:txBody>
    </xdr:sp>
    <xdr:clientData/>
  </xdr:twoCellAnchor>
  <xdr:oneCellAnchor>
    <xdr:from>
      <xdr:col>17</xdr:col>
      <xdr:colOff>28575</xdr:colOff>
      <xdr:row>48</xdr:row>
      <xdr:rowOff>114300</xdr:rowOff>
    </xdr:from>
    <xdr:ext cx="462884" cy="311496"/>
    <xdr:sp macro="" textlink="">
      <xdr:nvSpPr>
        <xdr:cNvPr id="7" name="TextBox 6"/>
        <xdr:cNvSpPr txBox="1"/>
      </xdr:nvSpPr>
      <xdr:spPr>
        <a:xfrm>
          <a:off x="2771775" y="5924550"/>
          <a:ext cx="46288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/>
            <a:t>dst.</a:t>
          </a:r>
        </a:p>
      </xdr:txBody>
    </xdr:sp>
    <xdr:clientData/>
  </xdr:oneCellAnchor>
  <xdr:twoCellAnchor>
    <xdr:from>
      <xdr:col>23</xdr:col>
      <xdr:colOff>38100</xdr:colOff>
      <xdr:row>8</xdr:row>
      <xdr:rowOff>104775</xdr:rowOff>
    </xdr:from>
    <xdr:to>
      <xdr:col>39</xdr:col>
      <xdr:colOff>257175</xdr:colOff>
      <xdr:row>9</xdr:row>
      <xdr:rowOff>19050</xdr:rowOff>
    </xdr:to>
    <xdr:cxnSp macro="">
      <xdr:nvCxnSpPr>
        <xdr:cNvPr id="9" name="Straight Arrow Connector 8"/>
        <xdr:cNvCxnSpPr/>
      </xdr:nvCxnSpPr>
      <xdr:spPr>
        <a:xfrm flipV="1">
          <a:off x="4000500" y="923925"/>
          <a:ext cx="4591050" cy="95250"/>
        </a:xfrm>
        <a:prstGeom prst="straightConnector1">
          <a:avLst/>
        </a:prstGeom>
        <a:ln w="28575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161924</xdr:colOff>
      <xdr:row>1</xdr:row>
      <xdr:rowOff>0</xdr:rowOff>
    </xdr:from>
    <xdr:to>
      <xdr:col>30</xdr:col>
      <xdr:colOff>38100</xdr:colOff>
      <xdr:row>6</xdr:row>
      <xdr:rowOff>88773</xdr:rowOff>
    </xdr:to>
    <xdr:sp macro="" textlink="">
      <xdr:nvSpPr>
        <xdr:cNvPr id="11" name="Rounded Rectangular Callout 10"/>
        <xdr:cNvSpPr/>
      </xdr:nvSpPr>
      <xdr:spPr>
        <a:xfrm>
          <a:off x="4124324" y="66675"/>
          <a:ext cx="1162051" cy="612648"/>
        </a:xfrm>
        <a:prstGeom prst="wedgeRoundRectCallout">
          <a:avLst>
            <a:gd name="adj1" fmla="val 61886"/>
            <a:gd name="adj2" fmla="val 26741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en-US" sz="1100"/>
            <a:t>Urutan</a:t>
          </a:r>
          <a:r>
            <a:rPr lang="en-US" sz="1100" baseline="0"/>
            <a:t> No. Maximal sama dengan Qty Order</a:t>
          </a:r>
          <a:endParaRPr lang="en-US" sz="1100"/>
        </a:p>
      </xdr:txBody>
    </xdr:sp>
    <xdr:clientData/>
  </xdr:twoCellAnchor>
  <xdr:twoCellAnchor>
    <xdr:from>
      <xdr:col>8</xdr:col>
      <xdr:colOff>104775</xdr:colOff>
      <xdr:row>6</xdr:row>
      <xdr:rowOff>85725</xdr:rowOff>
    </xdr:from>
    <xdr:to>
      <xdr:col>36</xdr:col>
      <xdr:colOff>609600</xdr:colOff>
      <xdr:row>8</xdr:row>
      <xdr:rowOff>47625</xdr:rowOff>
    </xdr:to>
    <xdr:cxnSp macro="">
      <xdr:nvCxnSpPr>
        <xdr:cNvPr id="14" name="Straight Arrow Connector 13"/>
        <xdr:cNvCxnSpPr/>
      </xdr:nvCxnSpPr>
      <xdr:spPr>
        <a:xfrm>
          <a:off x="1314450" y="676275"/>
          <a:ext cx="5572125" cy="190500"/>
        </a:xfrm>
        <a:prstGeom prst="straightConnector1">
          <a:avLst/>
        </a:prstGeom>
        <a:ln w="28575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.%20%20INVENTORY/2.%20Daily%20Purchase%20Details/2018/03.%20Purchase%20Detail%20List%20Mar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for DN"/>
      <sheetName val="Master Data"/>
      <sheetName val="SOP"/>
      <sheetName val="List Suplier"/>
      <sheetName val="Input Order"/>
      <sheetName val="DN to Supplier (1)"/>
      <sheetName val="DN to Supplier (2)"/>
      <sheetName val="DN to AMC (1)"/>
      <sheetName val="DN to AMC (2)"/>
      <sheetName val="DN to AMC (3)"/>
      <sheetName val="DN to SID (1)"/>
      <sheetName val="DN to SID (2)"/>
      <sheetName val="DN to SID (3)"/>
      <sheetName val="DN DOW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workbookViewId="0">
      <selection activeCell="D5" sqref="D5"/>
    </sheetView>
  </sheetViews>
  <sheetFormatPr defaultRowHeight="16.5" x14ac:dyDescent="0.3"/>
  <cols>
    <col min="1" max="1" width="0.75" customWidth="1"/>
    <col min="3" max="3" width="17.5" bestFit="1" customWidth="1"/>
    <col min="4" max="4" width="10.5" bestFit="1" customWidth="1"/>
    <col min="9" max="9" width="10.5" bestFit="1" customWidth="1"/>
    <col min="10" max="10" width="24.875" bestFit="1" customWidth="1"/>
    <col min="12" max="12" width="7.875" bestFit="1" customWidth="1"/>
    <col min="14" max="14" width="5.375" bestFit="1" customWidth="1"/>
  </cols>
  <sheetData>
    <row r="1" spans="2:14" ht="17.25" thickBot="1" x14ac:dyDescent="0.35"/>
    <row r="2" spans="2:14" ht="47.25" x14ac:dyDescent="0.3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3" t="s">
        <v>12</v>
      </c>
    </row>
    <row r="3" spans="2:14" x14ac:dyDescent="0.3">
      <c r="B3" s="4">
        <v>1</v>
      </c>
      <c r="C3" s="5" t="str">
        <f>IF([1]!Table15[[#This Row],[DATE]]="","",[1]!Table15[[#This Row],[Supplier Code]]&amp;"-"&amp;[1]!Table15[[#This Row],[PO No.]]&amp;"-"&amp;MONTH([1]!Table15[[#This Row],[DATE]])&amp;"-"&amp;DAY([1]!Table15[[#This Row],[DATE]])&amp;"-"&amp;[1]!Table15[[#This Row],[OPSI Cycle/Plant]])</f>
        <v>01FSI-ID-17-411-3-1-A</v>
      </c>
      <c r="D3" s="6">
        <v>43160</v>
      </c>
      <c r="E3" s="6" t="s">
        <v>13</v>
      </c>
      <c r="F3" s="7">
        <v>6</v>
      </c>
      <c r="G3" s="8">
        <f>IFERROR(VLOOKUP([1]!Table15[[#This Row],[SID No]],[1]!Table2[[SID No]:[Qty/Box]],9,FALSE),"")</f>
        <v>500</v>
      </c>
      <c r="H3" s="8">
        <f>IF([1]!Table15[[#This Row],[Qty/Box]]="","",[1]!Table15[[#This Row],[Qty Order (KBN)]]*[1]!Table15[[#This Row],[Qty/Box]])</f>
        <v>3000</v>
      </c>
      <c r="I3" s="8" t="str">
        <f>IFERROR(VLOOKUP([1]!Table15[[#This Row],[SID No]],[1]!Table2[[SID No]:[Code]],2,FALSE),"")</f>
        <v>802000-0301</v>
      </c>
      <c r="J3" s="9" t="str">
        <f>IFERROR(VLOOKUP([1]!Table15[[#This Row],[SID No]],[1]!Table2[[SID No]:[Code]],3,FALSE),"")</f>
        <v>SPRING, TENSION</v>
      </c>
      <c r="K3" s="8" t="str">
        <f>IFERROR(VLOOKUP([1]!Table15[[#This Row],[SID No]],[1]!Table2[[SID No]:[Code]],5,FALSE),"")</f>
        <v>FUJISPRING</v>
      </c>
      <c r="L3" s="8" t="str">
        <f>IFERROR(VLOOKUP([1]!Table15[[#This Row],[SID No]],[1]!Table2[[SID No]:[Code]],6,FALSE),"")</f>
        <v>ID-17-411</v>
      </c>
      <c r="M3" s="8" t="str">
        <f>IFERROR(VLOOKUP([1]!Table15[[#This Row],[SID No]],[1]!Table2[[SID No]:[Code]],8,FALSE),"")</f>
        <v>01FSI</v>
      </c>
      <c r="N3" s="10" t="str">
        <f>IFERROR(VLOOKUP([1]!Table15[[#This Row],[SID No]],[1]!Table2[[SID No]:[Code]],7,FALSE),"")</f>
        <v>PCS</v>
      </c>
    </row>
    <row r="4" spans="2:14" x14ac:dyDescent="0.3">
      <c r="B4" s="11">
        <v>2</v>
      </c>
      <c r="C4" s="5" t="str">
        <f>IF([1]!Table15[[#This Row],[DATE]]="","",[1]!Table15[[#This Row],[Supplier Code]]&amp;"-"&amp;[1]!Table15[[#This Row],[PO No.]]&amp;"-"&amp;MONTH([1]!Table15[[#This Row],[DATE]])&amp;"-"&amp;DAY([1]!Table15[[#This Row],[DATE]])&amp;"-"&amp;[1]!Table15[[#This Row],[OPSI Cycle/Plant]])</f>
        <v>01FSI-ID-17-411-3-1-A</v>
      </c>
      <c r="D4" s="6">
        <v>43160</v>
      </c>
      <c r="E4" s="6" t="s">
        <v>14</v>
      </c>
      <c r="F4" s="7">
        <v>2</v>
      </c>
      <c r="G4" s="9">
        <f>IFERROR(VLOOKUP([1]!Table15[[#This Row],[SID No]],[1]!Table2[[SID No]:[Qty/Box]],9,FALSE),"")</f>
        <v>500</v>
      </c>
      <c r="H4" s="9">
        <f>IF([1]!Table15[[#This Row],[Qty/Box]]="","",[1]!Table15[[#This Row],[Qty Order (KBN)]]*[1]!Table15[[#This Row],[Qty/Box]])</f>
        <v>1000</v>
      </c>
      <c r="I4" s="9" t="str">
        <f>IFERROR(VLOOKUP([1]!Table15[[#This Row],[SID No]],[1]!Table2[[SID No]:[Code]],2,FALSE),"")</f>
        <v>401369-0074</v>
      </c>
      <c r="J4" s="9" t="str">
        <f>IFERROR(VLOOKUP([1]!Table15[[#This Row],[SID No]],[1]!Table2[[SID No]:[Code]],3,FALSE),"")</f>
        <v>SPRING, TENSION WITH DAMPER</v>
      </c>
      <c r="K4" s="9" t="str">
        <f>IFERROR(VLOOKUP([1]!Table15[[#This Row],[SID No]],[1]!Table2[[SID No]:[Code]],5,FALSE),"")</f>
        <v>FUJISPRING</v>
      </c>
      <c r="L4" s="12" t="str">
        <f>IFERROR(VLOOKUP([1]!Table15[[#This Row],[SID No]],[1]!Table2[[SID No]:[Code]],6,FALSE),"")</f>
        <v>ID-17-411</v>
      </c>
      <c r="M4" s="9" t="str">
        <f>IFERROR(VLOOKUP([1]!Table15[[#This Row],[SID No]],[1]!Table2[[SID No]:[Code]],8,FALSE),"")</f>
        <v>01FSI</v>
      </c>
      <c r="N4" s="13" t="str">
        <f>IFERROR(VLOOKUP([1]!Table15[[#This Row],[SID No]],[1]!Table2[[SID No]:[Code]],7,FALSE),"")</f>
        <v>PCS</v>
      </c>
    </row>
    <row r="5" spans="2:14" x14ac:dyDescent="0.3">
      <c r="B5" s="11">
        <v>3</v>
      </c>
      <c r="C5" s="5" t="str">
        <f>IF([1]!Table15[[#This Row],[DATE]]="","",[1]!Table15[[#This Row],[Supplier Code]]&amp;"-"&amp;[1]!Table15[[#This Row],[PO No.]]&amp;"-"&amp;MONTH([1]!Table15[[#This Row],[DATE]])&amp;"-"&amp;DAY([1]!Table15[[#This Row],[DATE]])&amp;"-"&amp;[1]!Table15[[#This Row],[OPSI Cycle/Plant]])</f>
        <v>01FSI-ID-17-411-3-1-A</v>
      </c>
      <c r="D5" s="6">
        <v>43160</v>
      </c>
      <c r="E5" s="6" t="s">
        <v>15</v>
      </c>
      <c r="F5" s="7">
        <v>5</v>
      </c>
      <c r="G5" s="9">
        <f>IFERROR(VLOOKUP([1]!Table15[[#This Row],[SID No]],[1]!Table2[[SID No]:[Qty/Box]],9,FALSE),"")</f>
        <v>300</v>
      </c>
      <c r="H5" s="9">
        <f>IF([1]!Table15[[#This Row],[Qty/Box]]="","",[1]!Table15[[#This Row],[Qty Order (KBN)]]*[1]!Table15[[#This Row],[Qty/Box]])</f>
        <v>1500</v>
      </c>
      <c r="I5" s="9" t="str">
        <f>IFERROR(VLOOKUP([1]!Table15[[#This Row],[SID No]],[1]!Table2[[SID No]:[Code]],2,FALSE),"")</f>
        <v>453439-0027</v>
      </c>
      <c r="J5" s="9" t="str">
        <f>IFERROR(VLOOKUP([1]!Table15[[#This Row],[SID No]],[1]!Table2[[SID No]:[Code]],3,FALSE),"")</f>
        <v>WIRE, SEAT</v>
      </c>
      <c r="K5" s="9" t="str">
        <f>IFERROR(VLOOKUP([1]!Table15[[#This Row],[SID No]],[1]!Table2[[SID No]:[Code]],5,FALSE),"")</f>
        <v>FUJISPRING</v>
      </c>
      <c r="L5" s="12" t="str">
        <f>IFERROR(VLOOKUP([1]!Table15[[#This Row],[SID No]],[1]!Table2[[SID No]:[Code]],6,FALSE),"")</f>
        <v>ID-17-411</v>
      </c>
      <c r="M5" s="9" t="str">
        <f>IFERROR(VLOOKUP([1]!Table15[[#This Row],[SID No]],[1]!Table2[[SID No]:[Code]],8,FALSE),"")</f>
        <v>01FSI</v>
      </c>
      <c r="N5" s="13" t="str">
        <f>IFERROR(VLOOKUP([1]!Table15[[#This Row],[SID No]],[1]!Table2[[SID No]:[Code]],7,FALSE),"")</f>
        <v>PCS</v>
      </c>
    </row>
    <row r="6" spans="2:14" x14ac:dyDescent="0.3">
      <c r="B6" s="11">
        <v>4</v>
      </c>
      <c r="C6" s="5" t="str">
        <f>IF([1]!Table15[[#This Row],[DATE]]="","",[1]!Table15[[#This Row],[Supplier Code]]&amp;"-"&amp;[1]!Table15[[#This Row],[PO No.]]&amp;"-"&amp;MONTH([1]!Table15[[#This Row],[DATE]])&amp;"-"&amp;DAY([1]!Table15[[#This Row],[DATE]])&amp;"-"&amp;[1]!Table15[[#This Row],[OPSI Cycle/Plant]])</f>
        <v>01FSI-ID-17-411-3-1-A</v>
      </c>
      <c r="D6" s="6">
        <v>43160</v>
      </c>
      <c r="E6" s="6" t="s">
        <v>16</v>
      </c>
      <c r="F6" s="7">
        <v>1</v>
      </c>
      <c r="G6" s="9">
        <f>IFERROR(VLOOKUP([1]!Table15[[#This Row],[SID No]],[1]!Table2[[SID No]:[Qty/Box]],9,FALSE),"")</f>
        <v>180</v>
      </c>
      <c r="H6" s="9">
        <f>IF([1]!Table15[[#This Row],[Qty/Box]]="","",[1]!Table15[[#This Row],[Qty Order (KBN)]]*[1]!Table15[[#This Row],[Qty/Box]])</f>
        <v>180</v>
      </c>
      <c r="I6" s="9" t="str">
        <f>IFERROR(VLOOKUP([1]!Table15[[#This Row],[SID No]],[1]!Table2[[SID No]:[Code]],2,FALSE),"")</f>
        <v>802011-0300</v>
      </c>
      <c r="J6" s="9" t="str">
        <f>IFERROR(VLOOKUP([1]!Table15[[#This Row],[SID No]],[1]!Table2[[SID No]:[Code]],3,FALSE),"")</f>
        <v>TORSION SPRING RH</v>
      </c>
      <c r="K6" s="9" t="str">
        <f>IFERROR(VLOOKUP([1]!Table15[[#This Row],[SID No]],[1]!Table2[[SID No]:[Code]],5,FALSE),"")</f>
        <v>FUJISPRING</v>
      </c>
      <c r="L6" s="12" t="str">
        <f>IFERROR(VLOOKUP([1]!Table15[[#This Row],[SID No]],[1]!Table2[[SID No]:[Code]],6,FALSE),"")</f>
        <v>ID-17-411</v>
      </c>
      <c r="M6" s="9" t="str">
        <f>IFERROR(VLOOKUP([1]!Table15[[#This Row],[SID No]],[1]!Table2[[SID No]:[Code]],8,FALSE),"")</f>
        <v>01FSI</v>
      </c>
      <c r="N6" s="13" t="str">
        <f>IFERROR(VLOOKUP([1]!Table15[[#This Row],[SID No]],[1]!Table2[[SID No]:[Code]],7,FALSE),"")</f>
        <v>PCS</v>
      </c>
    </row>
    <row r="7" spans="2:14" x14ac:dyDescent="0.3">
      <c r="B7" s="11">
        <v>5</v>
      </c>
      <c r="C7" s="5" t="str">
        <f>IF([1]!Table15[[#This Row],[DATE]]="","",[1]!Table15[[#This Row],[Supplier Code]]&amp;"-"&amp;[1]!Table15[[#This Row],[PO No.]]&amp;"-"&amp;MONTH([1]!Table15[[#This Row],[DATE]])&amp;"-"&amp;DAY([1]!Table15[[#This Row],[DATE]])&amp;"-"&amp;[1]!Table15[[#This Row],[OPSI Cycle/Plant]])</f>
        <v>01FSI-ID-17-411-3-1-A</v>
      </c>
      <c r="D7" s="6">
        <v>43160</v>
      </c>
      <c r="E7" s="6" t="s">
        <v>17</v>
      </c>
      <c r="F7" s="7">
        <v>1</v>
      </c>
      <c r="G7" s="9">
        <f>IFERROR(VLOOKUP([1]!Table15[[#This Row],[SID No]],[1]!Table2[[SID No]:[Qty/Box]],9,FALSE),"")</f>
        <v>180</v>
      </c>
      <c r="H7" s="9">
        <f>IF([1]!Table15[[#This Row],[Qty/Box]]="","",[1]!Table15[[#This Row],[Qty Order (KBN)]]*[1]!Table15[[#This Row],[Qty/Box]])</f>
        <v>180</v>
      </c>
      <c r="I7" s="9" t="str">
        <f>IFERROR(VLOOKUP([1]!Table15[[#This Row],[SID No]],[1]!Table2[[SID No]:[Code]],2,FALSE),"")</f>
        <v>802012-0308</v>
      </c>
      <c r="J7" s="9" t="str">
        <f>IFERROR(VLOOKUP([1]!Table15[[#This Row],[SID No]],[1]!Table2[[SID No]:[Code]],3,FALSE),"")</f>
        <v>TORSION SPRING LH</v>
      </c>
      <c r="K7" s="9" t="str">
        <f>IFERROR(VLOOKUP([1]!Table15[[#This Row],[SID No]],[1]!Table2[[SID No]:[Code]],5,FALSE),"")</f>
        <v>FUJISPRING</v>
      </c>
      <c r="L7" s="12" t="str">
        <f>IFERROR(VLOOKUP([1]!Table15[[#This Row],[SID No]],[1]!Table2[[SID No]:[Code]],6,FALSE),"")</f>
        <v>ID-17-411</v>
      </c>
      <c r="M7" s="9" t="str">
        <f>IFERROR(VLOOKUP([1]!Table15[[#This Row],[SID No]],[1]!Table2[[SID No]:[Code]],8,FALSE),"")</f>
        <v>01FSI</v>
      </c>
      <c r="N7" s="13" t="str">
        <f>IFERROR(VLOOKUP([1]!Table15[[#This Row],[SID No]],[1]!Table2[[SID No]:[Code]],7,FALSE),"")</f>
        <v>PCS</v>
      </c>
    </row>
    <row r="8" spans="2:14" x14ac:dyDescent="0.3">
      <c r="B8" s="11">
        <v>6</v>
      </c>
      <c r="C8" s="5" t="str">
        <f>IF([1]!Table15[[#This Row],[DATE]]="","",[1]!Table15[[#This Row],[Supplier Code]]&amp;"-"&amp;[1]!Table15[[#This Row],[PO No.]]&amp;"-"&amp;MONTH([1]!Table15[[#This Row],[DATE]])&amp;"-"&amp;DAY([1]!Table15[[#This Row],[DATE]])&amp;"-"&amp;[1]!Table15[[#This Row],[OPSI Cycle/Plant]])</f>
        <v>01FSI-ID-17-411-3-1-A</v>
      </c>
      <c r="D8" s="6">
        <v>43160</v>
      </c>
      <c r="E8" s="6" t="s">
        <v>18</v>
      </c>
      <c r="F8" s="7">
        <v>3</v>
      </c>
      <c r="G8" s="9">
        <f>IFERROR(VLOOKUP([1]!Table15[[#This Row],[SID No]],[1]!Table2[[SID No]:[Qty/Box]],9,FALSE),"")</f>
        <v>1500</v>
      </c>
      <c r="H8" s="9">
        <f>IF([1]!Table15[[#This Row],[Qty/Box]]="","",[1]!Table15[[#This Row],[Qty Order (KBN)]]*[1]!Table15[[#This Row],[Qty/Box]])</f>
        <v>4500</v>
      </c>
      <c r="I8" s="9" t="str">
        <f>IFERROR(VLOOKUP([1]!Table15[[#This Row],[SID No]],[1]!Table2[[SID No]:[Code]],2,FALSE),"")</f>
        <v>401369-0079</v>
      </c>
      <c r="J8" s="9" t="str">
        <f>IFERROR(VLOOKUP([1]!Table15[[#This Row],[SID No]],[1]!Table2[[SID No]:[Code]],3,FALSE),"")</f>
        <v>SPRING, TENSION WITH DAMPER</v>
      </c>
      <c r="K8" s="9" t="str">
        <f>IFERROR(VLOOKUP([1]!Table15[[#This Row],[SID No]],[1]!Table2[[SID No]:[Code]],5,FALSE),"")</f>
        <v>FUJISPRING</v>
      </c>
      <c r="L8" s="12" t="str">
        <f>IFERROR(VLOOKUP([1]!Table15[[#This Row],[SID No]],[1]!Table2[[SID No]:[Code]],6,FALSE),"")</f>
        <v>ID-17-411</v>
      </c>
      <c r="M8" s="9" t="str">
        <f>IFERROR(VLOOKUP([1]!Table15[[#This Row],[SID No]],[1]!Table2[[SID No]:[Code]],8,FALSE),"")</f>
        <v>01FSI</v>
      </c>
      <c r="N8" s="13" t="str">
        <f>IFERROR(VLOOKUP([1]!Table15[[#This Row],[SID No]],[1]!Table2[[SID No]:[Code]],7,FALSE),"")</f>
        <v>PCS</v>
      </c>
    </row>
    <row r="9" spans="2:14" x14ac:dyDescent="0.3">
      <c r="B9" s="11">
        <v>7</v>
      </c>
      <c r="C9" s="5" t="str">
        <f>IF([1]!Table15[[#This Row],[DATE]]="","",[1]!Table15[[#This Row],[Supplier Code]]&amp;"-"&amp;[1]!Table15[[#This Row],[PO No.]]&amp;"-"&amp;MONTH([1]!Table15[[#This Row],[DATE]])&amp;"-"&amp;DAY([1]!Table15[[#This Row],[DATE]])&amp;"-"&amp;[1]!Table15[[#This Row],[OPSI Cycle/Plant]])</f>
        <v>01FSI-ID-17-411-3-1-A</v>
      </c>
      <c r="D9" s="6">
        <v>43160</v>
      </c>
      <c r="E9" s="6" t="s">
        <v>19</v>
      </c>
      <c r="F9" s="7">
        <v>1</v>
      </c>
      <c r="G9" s="9">
        <f>IFERROR(VLOOKUP([1]!Table15[[#This Row],[SID No]],[1]!Table2[[SID No]:[Qty/Box]],9,FALSE),"")</f>
        <v>2000</v>
      </c>
      <c r="H9" s="9">
        <f>IF([1]!Table15[[#This Row],[Qty/Box]]="","",[1]!Table15[[#This Row],[Qty Order (KBN)]]*[1]!Table15[[#This Row],[Qty/Box]])</f>
        <v>2000</v>
      </c>
      <c r="I9" s="9" t="str">
        <f>IFERROR(VLOOKUP([1]!Table15[[#This Row],[SID No]],[1]!Table2[[SID No]:[Code]],2,FALSE),"")</f>
        <v>401369-0080</v>
      </c>
      <c r="J9" s="9" t="str">
        <f>IFERROR(VLOOKUP([1]!Table15[[#This Row],[SID No]],[1]!Table2[[SID No]:[Code]],3,FALSE),"")</f>
        <v>SPRING, TENSION WITH DAMPER</v>
      </c>
      <c r="K9" s="9" t="str">
        <f>IFERROR(VLOOKUP([1]!Table15[[#This Row],[SID No]],[1]!Table2[[SID No]:[Code]],5,FALSE),"")</f>
        <v>FUJISPRING</v>
      </c>
      <c r="L9" s="12" t="str">
        <f>IFERROR(VLOOKUP([1]!Table15[[#This Row],[SID No]],[1]!Table2[[SID No]:[Code]],6,FALSE),"")</f>
        <v>ID-17-411</v>
      </c>
      <c r="M9" s="9" t="str">
        <f>IFERROR(VLOOKUP([1]!Table15[[#This Row],[SID No]],[1]!Table2[[SID No]:[Code]],8,FALSE),"")</f>
        <v>01FSI</v>
      </c>
      <c r="N9" s="13" t="str">
        <f>IFERROR(VLOOKUP([1]!Table15[[#This Row],[SID No]],[1]!Table2[[SID No]:[Code]],7,FALSE),"")</f>
        <v>PCS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4"/>
  <sheetViews>
    <sheetView showGridLines="0" tabSelected="1" workbookViewId="0">
      <selection activeCell="AM32" sqref="AM32"/>
    </sheetView>
  </sheetViews>
  <sheetFormatPr defaultRowHeight="16.5" x14ac:dyDescent="0.3"/>
  <cols>
    <col min="1" max="1" width="0.75" customWidth="1"/>
    <col min="2" max="2" width="1" customWidth="1"/>
    <col min="3" max="3" width="1.875" customWidth="1"/>
    <col min="4" max="4" width="1.25" customWidth="1"/>
    <col min="5" max="5" width="2.375"/>
    <col min="6" max="6" width="4" customWidth="1"/>
    <col min="7" max="7" width="2.375"/>
    <col min="8" max="8" width="2.25" customWidth="1"/>
    <col min="9" max="9" width="2.375"/>
    <col min="10" max="10" width="1.125" customWidth="1"/>
    <col min="11" max="17" width="2.375"/>
    <col min="18" max="18" width="4.125" customWidth="1"/>
    <col min="19" max="23" width="2.375"/>
    <col min="24" max="24" width="2.875" customWidth="1"/>
    <col min="25" max="26" width="2.375"/>
    <col min="27" max="27" width="3.125" customWidth="1"/>
    <col min="28" max="28" width="1.375" customWidth="1"/>
    <col min="29" max="31" width="2.375"/>
    <col min="32" max="32" width="2.875" customWidth="1"/>
    <col min="33" max="34" width="2.375"/>
    <col min="35" max="35" width="2.375" customWidth="1"/>
    <col min="36" max="36" width="1.125" customWidth="1"/>
  </cols>
  <sheetData>
    <row r="1" spans="2:36" ht="5.25" customHeight="1" thickBot="1" x14ac:dyDescent="0.35"/>
    <row r="2" spans="2:36" ht="5.25" customHeight="1" thickBot="1" x14ac:dyDescent="0.3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/>
    </row>
    <row r="3" spans="2:36" ht="9" customHeight="1" x14ac:dyDescent="0.3">
      <c r="B3" s="17"/>
      <c r="C3" s="87" t="s">
        <v>30</v>
      </c>
      <c r="D3" s="88"/>
      <c r="E3" s="88"/>
      <c r="F3" s="88"/>
      <c r="G3" s="88"/>
      <c r="H3" s="88"/>
      <c r="I3" s="89"/>
      <c r="J3" s="18"/>
      <c r="K3" s="19" t="s">
        <v>20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  <c r="AB3" s="18"/>
      <c r="AC3" s="22">
        <v>1</v>
      </c>
      <c r="AD3" s="23"/>
      <c r="AE3" s="23"/>
      <c r="AF3" s="23"/>
      <c r="AG3" s="23"/>
      <c r="AH3" s="23"/>
      <c r="AI3" s="24"/>
      <c r="AJ3" s="25"/>
    </row>
    <row r="4" spans="2:36" ht="9" customHeight="1" x14ac:dyDescent="0.3">
      <c r="B4" s="17"/>
      <c r="C4" s="87"/>
      <c r="D4" s="88"/>
      <c r="E4" s="88"/>
      <c r="F4" s="88"/>
      <c r="G4" s="88"/>
      <c r="H4" s="88"/>
      <c r="I4" s="89"/>
      <c r="J4" s="18"/>
      <c r="K4" s="2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8"/>
      <c r="AB4" s="18"/>
      <c r="AC4" s="29"/>
      <c r="AD4" s="30"/>
      <c r="AE4" s="30"/>
      <c r="AF4" s="30"/>
      <c r="AG4" s="30"/>
      <c r="AH4" s="30"/>
      <c r="AI4" s="31"/>
      <c r="AJ4" s="25"/>
    </row>
    <row r="5" spans="2:36" ht="9" customHeight="1" thickBot="1" x14ac:dyDescent="0.35">
      <c r="B5" s="17"/>
      <c r="C5" s="90"/>
      <c r="D5" s="91"/>
      <c r="E5" s="91"/>
      <c r="F5" s="91"/>
      <c r="G5" s="91"/>
      <c r="H5" s="91"/>
      <c r="I5" s="92"/>
      <c r="J5" s="18"/>
      <c r="K5" s="3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18"/>
      <c r="AC5" s="29"/>
      <c r="AD5" s="30"/>
      <c r="AE5" s="30"/>
      <c r="AF5" s="30"/>
      <c r="AG5" s="30"/>
      <c r="AH5" s="30"/>
      <c r="AI5" s="31"/>
      <c r="AJ5" s="25"/>
    </row>
    <row r="6" spans="2:36" ht="9" customHeight="1" x14ac:dyDescent="0.3">
      <c r="B6" s="17"/>
      <c r="C6" s="87" t="s">
        <v>29</v>
      </c>
      <c r="D6" s="88"/>
      <c r="E6" s="88"/>
      <c r="F6" s="88"/>
      <c r="G6" s="88"/>
      <c r="H6" s="88"/>
      <c r="I6" s="89"/>
      <c r="J6" s="18"/>
      <c r="K6" s="35" t="s">
        <v>26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  <c r="AB6" s="18"/>
      <c r="AC6" s="29"/>
      <c r="AD6" s="30"/>
      <c r="AE6" s="30"/>
      <c r="AF6" s="30"/>
      <c r="AG6" s="30"/>
      <c r="AH6" s="30"/>
      <c r="AI6" s="31"/>
      <c r="AJ6" s="25"/>
    </row>
    <row r="7" spans="2:36" ht="9" customHeight="1" x14ac:dyDescent="0.3">
      <c r="B7" s="17"/>
      <c r="C7" s="87"/>
      <c r="D7" s="88"/>
      <c r="E7" s="88"/>
      <c r="F7" s="88"/>
      <c r="G7" s="88"/>
      <c r="H7" s="88"/>
      <c r="I7" s="89"/>
      <c r="J7" s="18"/>
      <c r="K7" s="38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0"/>
      <c r="AB7" s="18"/>
      <c r="AC7" s="29"/>
      <c r="AD7" s="30"/>
      <c r="AE7" s="30"/>
      <c r="AF7" s="30"/>
      <c r="AG7" s="30"/>
      <c r="AH7" s="30"/>
      <c r="AI7" s="31"/>
      <c r="AJ7" s="25"/>
    </row>
    <row r="8" spans="2:36" ht="9" customHeight="1" thickBot="1" x14ac:dyDescent="0.35">
      <c r="B8" s="17"/>
      <c r="C8" s="90"/>
      <c r="D8" s="91"/>
      <c r="E8" s="91"/>
      <c r="F8" s="91"/>
      <c r="G8" s="91"/>
      <c r="H8" s="91"/>
      <c r="I8" s="92"/>
      <c r="J8" s="18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0"/>
      <c r="AB8" s="18"/>
      <c r="AC8" s="41"/>
      <c r="AD8" s="42"/>
      <c r="AE8" s="42"/>
      <c r="AF8" s="42"/>
      <c r="AG8" s="42"/>
      <c r="AH8" s="42"/>
      <c r="AI8" s="43"/>
      <c r="AJ8" s="25"/>
    </row>
    <row r="9" spans="2:36" ht="14.25" customHeight="1" x14ac:dyDescent="0.3">
      <c r="B9" s="17"/>
      <c r="C9" s="93">
        <v>43160</v>
      </c>
      <c r="D9" s="94"/>
      <c r="E9" s="94"/>
      <c r="F9" s="94"/>
      <c r="G9" s="94"/>
      <c r="H9" s="94"/>
      <c r="I9" s="95"/>
      <c r="J9" s="18"/>
      <c r="K9" s="38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0"/>
      <c r="AB9" s="18"/>
      <c r="AC9" s="17"/>
      <c r="AD9" s="18"/>
      <c r="AE9" s="18"/>
      <c r="AF9" s="18"/>
      <c r="AG9" s="18"/>
      <c r="AH9" s="18"/>
      <c r="AI9" s="25"/>
      <c r="AJ9" s="25"/>
    </row>
    <row r="10" spans="2:36" ht="9" customHeight="1" thickBot="1" x14ac:dyDescent="0.35">
      <c r="B10" s="17"/>
      <c r="C10" s="96"/>
      <c r="D10" s="97"/>
      <c r="E10" s="97"/>
      <c r="F10" s="97"/>
      <c r="G10" s="97"/>
      <c r="H10" s="97"/>
      <c r="I10" s="98"/>
      <c r="J10" s="18"/>
      <c r="K10" s="4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9"/>
      <c r="AB10" s="18"/>
      <c r="AC10" s="17"/>
      <c r="AD10" s="18"/>
      <c r="AE10" s="18"/>
      <c r="AF10" s="18"/>
      <c r="AG10" s="18"/>
      <c r="AH10" s="18"/>
      <c r="AI10" s="25"/>
      <c r="AJ10" s="25"/>
    </row>
    <row r="11" spans="2:36" ht="9" customHeight="1" x14ac:dyDescent="0.3">
      <c r="B11" s="17"/>
      <c r="C11" s="96"/>
      <c r="D11" s="97"/>
      <c r="E11" s="97"/>
      <c r="F11" s="97"/>
      <c r="G11" s="97"/>
      <c r="H11" s="97"/>
      <c r="I11" s="98"/>
      <c r="J11" s="18"/>
      <c r="K11" s="62" t="s">
        <v>27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5"/>
      <c r="AB11" s="18"/>
      <c r="AC11" s="17"/>
      <c r="AD11" s="18"/>
      <c r="AE11" s="18"/>
      <c r="AF11" s="18"/>
      <c r="AG11" s="18"/>
      <c r="AH11" s="18"/>
      <c r="AI11" s="25"/>
      <c r="AJ11" s="25"/>
    </row>
    <row r="12" spans="2:36" ht="9" customHeight="1" x14ac:dyDescent="0.3">
      <c r="B12" s="17"/>
      <c r="C12" s="96"/>
      <c r="D12" s="97"/>
      <c r="E12" s="97"/>
      <c r="F12" s="97"/>
      <c r="G12" s="97"/>
      <c r="H12" s="97"/>
      <c r="I12" s="98"/>
      <c r="J12" s="18"/>
      <c r="K12" s="56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8"/>
      <c r="AB12" s="18"/>
      <c r="AC12" s="17"/>
      <c r="AD12" s="18"/>
      <c r="AE12" s="18"/>
      <c r="AF12" s="18"/>
      <c r="AG12" s="18"/>
      <c r="AH12" s="18"/>
      <c r="AI12" s="25"/>
      <c r="AJ12" s="25"/>
    </row>
    <row r="13" spans="2:36" ht="9" customHeight="1" x14ac:dyDescent="0.3">
      <c r="B13" s="17"/>
      <c r="C13" s="96"/>
      <c r="D13" s="97"/>
      <c r="E13" s="97"/>
      <c r="F13" s="97"/>
      <c r="G13" s="97"/>
      <c r="H13" s="97"/>
      <c r="I13" s="98"/>
      <c r="J13" s="18"/>
      <c r="K13" s="56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8"/>
      <c r="AB13" s="18"/>
      <c r="AC13" s="17"/>
      <c r="AD13" s="18"/>
      <c r="AE13" s="18"/>
      <c r="AF13" s="18"/>
      <c r="AG13" s="18"/>
      <c r="AH13" s="18"/>
      <c r="AI13" s="25"/>
      <c r="AJ13" s="25"/>
    </row>
    <row r="14" spans="2:36" ht="9" customHeight="1" thickBot="1" x14ac:dyDescent="0.35">
      <c r="B14" s="17"/>
      <c r="C14" s="99"/>
      <c r="D14" s="100"/>
      <c r="E14" s="100"/>
      <c r="F14" s="100"/>
      <c r="G14" s="100"/>
      <c r="H14" s="100"/>
      <c r="I14" s="101"/>
      <c r="J14" s="18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1"/>
      <c r="AB14" s="18"/>
      <c r="AC14" s="17"/>
      <c r="AD14" s="18"/>
      <c r="AE14" s="18"/>
      <c r="AF14" s="18"/>
      <c r="AG14" s="18"/>
      <c r="AH14" s="18"/>
      <c r="AI14" s="25"/>
      <c r="AJ14" s="25"/>
    </row>
    <row r="15" spans="2:36" ht="9" customHeight="1" x14ac:dyDescent="0.3">
      <c r="B15" s="17"/>
      <c r="C15" s="44" t="s">
        <v>21</v>
      </c>
      <c r="D15" s="45"/>
      <c r="E15" s="45"/>
      <c r="F15" s="45"/>
      <c r="G15" s="45"/>
      <c r="H15" s="45"/>
      <c r="I15" s="46"/>
      <c r="J15" s="18"/>
      <c r="K15" s="53" t="s">
        <v>28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  <c r="AB15" s="18"/>
      <c r="AC15" s="44" t="s">
        <v>22</v>
      </c>
      <c r="AD15" s="45"/>
      <c r="AE15" s="45"/>
      <c r="AF15" s="45"/>
      <c r="AG15" s="45"/>
      <c r="AH15" s="45"/>
      <c r="AI15" s="46"/>
      <c r="AJ15" s="25"/>
    </row>
    <row r="16" spans="2:36" ht="9" customHeight="1" thickBot="1" x14ac:dyDescent="0.35">
      <c r="B16" s="17"/>
      <c r="C16" s="50"/>
      <c r="D16" s="51"/>
      <c r="E16" s="51"/>
      <c r="F16" s="51"/>
      <c r="G16" s="51"/>
      <c r="H16" s="51"/>
      <c r="I16" s="52"/>
      <c r="J16" s="18"/>
      <c r="K16" s="5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8"/>
      <c r="AB16" s="18"/>
      <c r="AC16" s="50"/>
      <c r="AD16" s="51"/>
      <c r="AE16" s="51"/>
      <c r="AF16" s="51"/>
      <c r="AG16" s="51"/>
      <c r="AH16" s="51"/>
      <c r="AI16" s="52"/>
      <c r="AJ16" s="25"/>
    </row>
    <row r="17" spans="2:36" ht="9" customHeight="1" x14ac:dyDescent="0.3">
      <c r="B17" s="17"/>
      <c r="C17" s="63" t="s">
        <v>25</v>
      </c>
      <c r="D17" s="64"/>
      <c r="E17" s="64"/>
      <c r="F17" s="64"/>
      <c r="G17" s="64"/>
      <c r="H17" s="64"/>
      <c r="I17" s="65"/>
      <c r="J17" s="18"/>
      <c r="K17" s="5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8"/>
      <c r="AB17" s="18"/>
      <c r="AC17" s="63" t="s">
        <v>23</v>
      </c>
      <c r="AD17" s="64"/>
      <c r="AE17" s="64"/>
      <c r="AF17" s="64"/>
      <c r="AG17" s="64"/>
      <c r="AH17" s="64"/>
      <c r="AI17" s="65"/>
      <c r="AJ17" s="25"/>
    </row>
    <row r="18" spans="2:36" ht="9" customHeight="1" x14ac:dyDescent="0.3">
      <c r="B18" s="17"/>
      <c r="C18" s="66"/>
      <c r="D18" s="67"/>
      <c r="E18" s="67"/>
      <c r="F18" s="67"/>
      <c r="G18" s="67"/>
      <c r="H18" s="67"/>
      <c r="I18" s="68"/>
      <c r="J18" s="18"/>
      <c r="K18" s="56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/>
      <c r="AB18" s="18"/>
      <c r="AC18" s="66"/>
      <c r="AD18" s="67"/>
      <c r="AE18" s="67"/>
      <c r="AF18" s="67"/>
      <c r="AG18" s="67"/>
      <c r="AH18" s="67"/>
      <c r="AI18" s="68"/>
      <c r="AJ18" s="25"/>
    </row>
    <row r="19" spans="2:36" ht="9" customHeight="1" thickBot="1" x14ac:dyDescent="0.35">
      <c r="B19" s="17"/>
      <c r="C19" s="66"/>
      <c r="D19" s="67"/>
      <c r="E19" s="67"/>
      <c r="F19" s="67"/>
      <c r="G19" s="67"/>
      <c r="H19" s="67"/>
      <c r="I19" s="68"/>
      <c r="J19" s="18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1"/>
      <c r="AB19" s="18"/>
      <c r="AC19" s="66"/>
      <c r="AD19" s="67"/>
      <c r="AE19" s="67"/>
      <c r="AF19" s="67"/>
      <c r="AG19" s="67"/>
      <c r="AH19" s="67"/>
      <c r="AI19" s="68"/>
      <c r="AJ19" s="25"/>
    </row>
    <row r="20" spans="2:36" ht="9" customHeight="1" x14ac:dyDescent="0.3">
      <c r="B20" s="17"/>
      <c r="C20" s="66"/>
      <c r="D20" s="67"/>
      <c r="E20" s="67"/>
      <c r="F20" s="67"/>
      <c r="G20" s="67"/>
      <c r="H20" s="67"/>
      <c r="I20" s="68"/>
      <c r="J20" s="18"/>
      <c r="K20" s="69" t="s">
        <v>24</v>
      </c>
      <c r="L20" s="70"/>
      <c r="M20" s="70"/>
      <c r="N20" s="70"/>
      <c r="O20" s="70"/>
      <c r="P20" s="71"/>
      <c r="Q20" s="72">
        <v>500</v>
      </c>
      <c r="R20" s="73"/>
      <c r="S20" s="73"/>
      <c r="T20" s="73"/>
      <c r="U20" s="73"/>
      <c r="V20" s="73"/>
      <c r="W20" s="73"/>
      <c r="X20" s="73"/>
      <c r="Y20" s="73"/>
      <c r="Z20" s="73"/>
      <c r="AA20" s="74"/>
      <c r="AB20" s="18"/>
      <c r="AC20" s="66"/>
      <c r="AD20" s="67"/>
      <c r="AE20" s="67"/>
      <c r="AF20" s="67"/>
      <c r="AG20" s="67"/>
      <c r="AH20" s="67"/>
      <c r="AI20" s="68"/>
      <c r="AJ20" s="25"/>
    </row>
    <row r="21" spans="2:36" ht="11.25" customHeight="1" thickBot="1" x14ac:dyDescent="0.35">
      <c r="B21" s="17"/>
      <c r="C21" s="75"/>
      <c r="D21" s="76"/>
      <c r="E21" s="76"/>
      <c r="F21" s="76"/>
      <c r="G21" s="76"/>
      <c r="H21" s="76"/>
      <c r="I21" s="77"/>
      <c r="J21" s="18"/>
      <c r="K21" s="78"/>
      <c r="L21" s="79"/>
      <c r="M21" s="79"/>
      <c r="N21" s="79"/>
      <c r="O21" s="79"/>
      <c r="P21" s="80"/>
      <c r="Q21" s="81"/>
      <c r="R21" s="82"/>
      <c r="S21" s="82"/>
      <c r="T21" s="82"/>
      <c r="U21" s="82"/>
      <c r="V21" s="82"/>
      <c r="W21" s="82"/>
      <c r="X21" s="82"/>
      <c r="Y21" s="82"/>
      <c r="Z21" s="82"/>
      <c r="AA21" s="83"/>
      <c r="AB21" s="18"/>
      <c r="AC21" s="75"/>
      <c r="AD21" s="76"/>
      <c r="AE21" s="76"/>
      <c r="AF21" s="76"/>
      <c r="AG21" s="76"/>
      <c r="AH21" s="76"/>
      <c r="AI21" s="77"/>
      <c r="AJ21" s="25"/>
    </row>
    <row r="22" spans="2:36" ht="6.75" customHeight="1" thickBot="1" x14ac:dyDescent="0.35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6"/>
    </row>
    <row r="23" spans="2:36" ht="5.25" customHeight="1" thickBot="1" x14ac:dyDescent="0.35"/>
    <row r="24" spans="2:36" ht="5.25" customHeight="1" thickBot="1" x14ac:dyDescent="0.3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</row>
    <row r="25" spans="2:36" ht="9" customHeight="1" x14ac:dyDescent="0.3">
      <c r="B25" s="17"/>
      <c r="C25" s="87" t="s">
        <v>30</v>
      </c>
      <c r="D25" s="88"/>
      <c r="E25" s="88"/>
      <c r="F25" s="88"/>
      <c r="G25" s="88"/>
      <c r="H25" s="88"/>
      <c r="I25" s="89"/>
      <c r="J25" s="18"/>
      <c r="K25" s="19" t="s">
        <v>20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  <c r="AB25" s="18"/>
      <c r="AC25" s="22">
        <v>2</v>
      </c>
      <c r="AD25" s="23"/>
      <c r="AE25" s="23"/>
      <c r="AF25" s="23"/>
      <c r="AG25" s="23"/>
      <c r="AH25" s="23"/>
      <c r="AI25" s="24"/>
      <c r="AJ25" s="25"/>
    </row>
    <row r="26" spans="2:36" ht="9" customHeight="1" x14ac:dyDescent="0.3">
      <c r="B26" s="17"/>
      <c r="C26" s="87"/>
      <c r="D26" s="88"/>
      <c r="E26" s="88"/>
      <c r="F26" s="88"/>
      <c r="G26" s="88"/>
      <c r="H26" s="88"/>
      <c r="I26" s="89"/>
      <c r="J26" s="18"/>
      <c r="K26" s="2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18"/>
      <c r="AC26" s="29"/>
      <c r="AD26" s="30"/>
      <c r="AE26" s="30"/>
      <c r="AF26" s="30"/>
      <c r="AG26" s="30"/>
      <c r="AH26" s="30"/>
      <c r="AI26" s="31"/>
      <c r="AJ26" s="25"/>
    </row>
    <row r="27" spans="2:36" ht="9" customHeight="1" thickBot="1" x14ac:dyDescent="0.35">
      <c r="B27" s="17"/>
      <c r="C27" s="90"/>
      <c r="D27" s="91"/>
      <c r="E27" s="91"/>
      <c r="F27" s="91"/>
      <c r="G27" s="91"/>
      <c r="H27" s="91"/>
      <c r="I27" s="92"/>
      <c r="J27" s="18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  <c r="AB27" s="18"/>
      <c r="AC27" s="29"/>
      <c r="AD27" s="30"/>
      <c r="AE27" s="30"/>
      <c r="AF27" s="30"/>
      <c r="AG27" s="30"/>
      <c r="AH27" s="30"/>
      <c r="AI27" s="31"/>
      <c r="AJ27" s="25"/>
    </row>
    <row r="28" spans="2:36" ht="9" customHeight="1" x14ac:dyDescent="0.3">
      <c r="B28" s="17"/>
      <c r="C28" s="87" t="s">
        <v>29</v>
      </c>
      <c r="D28" s="88"/>
      <c r="E28" s="88"/>
      <c r="F28" s="88"/>
      <c r="G28" s="88"/>
      <c r="H28" s="88"/>
      <c r="I28" s="89"/>
      <c r="J28" s="18"/>
      <c r="K28" s="35" t="s">
        <v>26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/>
      <c r="AB28" s="18"/>
      <c r="AC28" s="29"/>
      <c r="AD28" s="30"/>
      <c r="AE28" s="30"/>
      <c r="AF28" s="30"/>
      <c r="AG28" s="30"/>
      <c r="AH28" s="30"/>
      <c r="AI28" s="31"/>
      <c r="AJ28" s="25"/>
    </row>
    <row r="29" spans="2:36" ht="9" customHeight="1" x14ac:dyDescent="0.3">
      <c r="B29" s="17"/>
      <c r="C29" s="87"/>
      <c r="D29" s="88"/>
      <c r="E29" s="88"/>
      <c r="F29" s="88"/>
      <c r="G29" s="88"/>
      <c r="H29" s="88"/>
      <c r="I29" s="89"/>
      <c r="J29" s="18"/>
      <c r="K29" s="3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  <c r="AB29" s="18"/>
      <c r="AC29" s="29"/>
      <c r="AD29" s="30"/>
      <c r="AE29" s="30"/>
      <c r="AF29" s="30"/>
      <c r="AG29" s="30"/>
      <c r="AH29" s="30"/>
      <c r="AI29" s="31"/>
      <c r="AJ29" s="25"/>
    </row>
    <row r="30" spans="2:36" ht="9" customHeight="1" thickBot="1" x14ac:dyDescent="0.35">
      <c r="B30" s="17"/>
      <c r="C30" s="90"/>
      <c r="D30" s="91"/>
      <c r="E30" s="91"/>
      <c r="F30" s="91"/>
      <c r="G30" s="91"/>
      <c r="H30" s="91"/>
      <c r="I30" s="92"/>
      <c r="J30" s="18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18"/>
      <c r="AC30" s="41"/>
      <c r="AD30" s="42"/>
      <c r="AE30" s="42"/>
      <c r="AF30" s="42"/>
      <c r="AG30" s="42"/>
      <c r="AH30" s="42"/>
      <c r="AI30" s="43"/>
      <c r="AJ30" s="25"/>
    </row>
    <row r="31" spans="2:36" ht="14.25" customHeight="1" x14ac:dyDescent="0.3">
      <c r="B31" s="17"/>
      <c r="C31" s="17"/>
      <c r="D31" s="18"/>
      <c r="E31" s="18"/>
      <c r="F31" s="18"/>
      <c r="G31" s="18"/>
      <c r="H31" s="18"/>
      <c r="I31" s="25"/>
      <c r="J31" s="18"/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  <c r="AB31" s="18"/>
      <c r="AC31" s="17"/>
      <c r="AD31" s="18"/>
      <c r="AE31" s="18"/>
      <c r="AF31" s="18"/>
      <c r="AG31" s="18"/>
      <c r="AH31" s="18"/>
      <c r="AI31" s="25"/>
      <c r="AJ31" s="25"/>
    </row>
    <row r="32" spans="2:36" ht="9" customHeight="1" thickBot="1" x14ac:dyDescent="0.35">
      <c r="B32" s="17"/>
      <c r="C32" s="17"/>
      <c r="D32" s="18"/>
      <c r="E32" s="18"/>
      <c r="F32" s="18"/>
      <c r="G32" s="18"/>
      <c r="H32" s="18"/>
      <c r="I32" s="25"/>
      <c r="J32" s="18"/>
      <c r="K32" s="47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9"/>
      <c r="AB32" s="18"/>
      <c r="AC32" s="17"/>
      <c r="AD32" s="18"/>
      <c r="AE32" s="18"/>
      <c r="AF32" s="18"/>
      <c r="AG32" s="18"/>
      <c r="AH32" s="18"/>
      <c r="AI32" s="25"/>
      <c r="AJ32" s="25"/>
    </row>
    <row r="33" spans="2:36" ht="9" customHeight="1" x14ac:dyDescent="0.3">
      <c r="B33" s="17"/>
      <c r="C33" s="17"/>
      <c r="D33" s="18"/>
      <c r="E33" s="18"/>
      <c r="F33" s="18"/>
      <c r="G33" s="18"/>
      <c r="H33" s="18"/>
      <c r="I33" s="25"/>
      <c r="J33" s="18"/>
      <c r="K33" s="62" t="s">
        <v>27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5"/>
      <c r="AB33" s="18"/>
      <c r="AC33" s="17"/>
      <c r="AD33" s="18"/>
      <c r="AE33" s="18"/>
      <c r="AF33" s="18"/>
      <c r="AG33" s="18"/>
      <c r="AH33" s="18"/>
      <c r="AI33" s="25"/>
      <c r="AJ33" s="25"/>
    </row>
    <row r="34" spans="2:36" ht="9" customHeight="1" x14ac:dyDescent="0.3">
      <c r="B34" s="17"/>
      <c r="C34" s="17"/>
      <c r="D34" s="18"/>
      <c r="E34" s="18"/>
      <c r="F34" s="18"/>
      <c r="G34" s="18"/>
      <c r="H34" s="18"/>
      <c r="I34" s="25"/>
      <c r="J34" s="18"/>
      <c r="K34" s="56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/>
      <c r="AB34" s="18"/>
      <c r="AC34" s="17"/>
      <c r="AD34" s="18"/>
      <c r="AE34" s="18"/>
      <c r="AF34" s="18"/>
      <c r="AG34" s="18"/>
      <c r="AH34" s="18"/>
      <c r="AI34" s="25"/>
      <c r="AJ34" s="25"/>
    </row>
    <row r="35" spans="2:36" ht="9" customHeight="1" x14ac:dyDescent="0.3">
      <c r="B35" s="17"/>
      <c r="C35" s="17"/>
      <c r="D35" s="18"/>
      <c r="E35" s="18"/>
      <c r="F35" s="18"/>
      <c r="G35" s="18"/>
      <c r="H35" s="18"/>
      <c r="I35" s="25"/>
      <c r="J35" s="18"/>
      <c r="K35" s="56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8"/>
      <c r="AB35" s="18"/>
      <c r="AC35" s="17"/>
      <c r="AD35" s="18"/>
      <c r="AE35" s="18"/>
      <c r="AF35" s="18"/>
      <c r="AG35" s="18"/>
      <c r="AH35" s="18"/>
      <c r="AI35" s="25"/>
      <c r="AJ35" s="25"/>
    </row>
    <row r="36" spans="2:36" ht="9" customHeight="1" thickBot="1" x14ac:dyDescent="0.35">
      <c r="B36" s="17"/>
      <c r="C36" s="17"/>
      <c r="D36" s="18"/>
      <c r="E36" s="18"/>
      <c r="F36" s="18"/>
      <c r="G36" s="18"/>
      <c r="H36" s="18"/>
      <c r="I36" s="25"/>
      <c r="J36" s="18"/>
      <c r="K36" s="59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  <c r="AB36" s="18"/>
      <c r="AC36" s="17"/>
      <c r="AD36" s="18"/>
      <c r="AE36" s="18"/>
      <c r="AF36" s="18"/>
      <c r="AG36" s="18"/>
      <c r="AH36" s="18"/>
      <c r="AI36" s="25"/>
      <c r="AJ36" s="25"/>
    </row>
    <row r="37" spans="2:36" ht="9" customHeight="1" x14ac:dyDescent="0.3">
      <c r="B37" s="17"/>
      <c r="C37" s="44" t="s">
        <v>21</v>
      </c>
      <c r="D37" s="45"/>
      <c r="E37" s="45"/>
      <c r="F37" s="45"/>
      <c r="G37" s="45"/>
      <c r="H37" s="45"/>
      <c r="I37" s="46"/>
      <c r="J37" s="18"/>
      <c r="K37" s="53" t="s">
        <v>28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5"/>
      <c r="AB37" s="18"/>
      <c r="AC37" s="44" t="s">
        <v>22</v>
      </c>
      <c r="AD37" s="45"/>
      <c r="AE37" s="45"/>
      <c r="AF37" s="45"/>
      <c r="AG37" s="45"/>
      <c r="AH37" s="45"/>
      <c r="AI37" s="46"/>
      <c r="AJ37" s="25"/>
    </row>
    <row r="38" spans="2:36" ht="9" customHeight="1" thickBot="1" x14ac:dyDescent="0.35">
      <c r="B38" s="17"/>
      <c r="C38" s="50"/>
      <c r="D38" s="51"/>
      <c r="E38" s="51"/>
      <c r="F38" s="51"/>
      <c r="G38" s="51"/>
      <c r="H38" s="51"/>
      <c r="I38" s="52"/>
      <c r="J38" s="18"/>
      <c r="K38" s="56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8"/>
      <c r="AB38" s="18"/>
      <c r="AC38" s="50"/>
      <c r="AD38" s="51"/>
      <c r="AE38" s="51"/>
      <c r="AF38" s="51"/>
      <c r="AG38" s="51"/>
      <c r="AH38" s="51"/>
      <c r="AI38" s="52"/>
      <c r="AJ38" s="25"/>
    </row>
    <row r="39" spans="2:36" ht="9" customHeight="1" x14ac:dyDescent="0.3">
      <c r="B39" s="17"/>
      <c r="C39" s="63" t="s">
        <v>25</v>
      </c>
      <c r="D39" s="64"/>
      <c r="E39" s="64"/>
      <c r="F39" s="64"/>
      <c r="G39" s="64"/>
      <c r="H39" s="64"/>
      <c r="I39" s="65"/>
      <c r="J39" s="18"/>
      <c r="K39" s="56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8"/>
      <c r="AB39" s="18"/>
      <c r="AC39" s="63" t="s">
        <v>23</v>
      </c>
      <c r="AD39" s="64"/>
      <c r="AE39" s="64"/>
      <c r="AF39" s="64"/>
      <c r="AG39" s="64"/>
      <c r="AH39" s="64"/>
      <c r="AI39" s="65"/>
      <c r="AJ39" s="25"/>
    </row>
    <row r="40" spans="2:36" ht="9" customHeight="1" x14ac:dyDescent="0.3">
      <c r="B40" s="17"/>
      <c r="C40" s="66"/>
      <c r="D40" s="67"/>
      <c r="E40" s="67"/>
      <c r="F40" s="67"/>
      <c r="G40" s="67"/>
      <c r="H40" s="67"/>
      <c r="I40" s="68"/>
      <c r="J40" s="18"/>
      <c r="K40" s="5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B40" s="18"/>
      <c r="AC40" s="66"/>
      <c r="AD40" s="67"/>
      <c r="AE40" s="67"/>
      <c r="AF40" s="67"/>
      <c r="AG40" s="67"/>
      <c r="AH40" s="67"/>
      <c r="AI40" s="68"/>
      <c r="AJ40" s="25"/>
    </row>
    <row r="41" spans="2:36" ht="9" customHeight="1" thickBot="1" x14ac:dyDescent="0.35">
      <c r="B41" s="17"/>
      <c r="C41" s="66"/>
      <c r="D41" s="67"/>
      <c r="E41" s="67"/>
      <c r="F41" s="67"/>
      <c r="G41" s="67"/>
      <c r="H41" s="67"/>
      <c r="I41" s="68"/>
      <c r="J41" s="18"/>
      <c r="K41" s="59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1"/>
      <c r="AB41" s="18"/>
      <c r="AC41" s="66"/>
      <c r="AD41" s="67"/>
      <c r="AE41" s="67"/>
      <c r="AF41" s="67"/>
      <c r="AG41" s="67"/>
      <c r="AH41" s="67"/>
      <c r="AI41" s="68"/>
      <c r="AJ41" s="25"/>
    </row>
    <row r="42" spans="2:36" ht="9" customHeight="1" x14ac:dyDescent="0.3">
      <c r="B42" s="17"/>
      <c r="C42" s="66"/>
      <c r="D42" s="67"/>
      <c r="E42" s="67"/>
      <c r="F42" s="67"/>
      <c r="G42" s="67"/>
      <c r="H42" s="67"/>
      <c r="I42" s="68"/>
      <c r="J42" s="18"/>
      <c r="K42" s="69" t="s">
        <v>24</v>
      </c>
      <c r="L42" s="70"/>
      <c r="M42" s="70"/>
      <c r="N42" s="70"/>
      <c r="O42" s="70"/>
      <c r="P42" s="71"/>
      <c r="Q42" s="72">
        <v>500</v>
      </c>
      <c r="R42" s="73"/>
      <c r="S42" s="73"/>
      <c r="T42" s="73"/>
      <c r="U42" s="73"/>
      <c r="V42" s="73"/>
      <c r="W42" s="73"/>
      <c r="X42" s="73"/>
      <c r="Y42" s="73"/>
      <c r="Z42" s="73"/>
      <c r="AA42" s="74"/>
      <c r="AB42" s="18"/>
      <c r="AC42" s="66"/>
      <c r="AD42" s="67"/>
      <c r="AE42" s="67"/>
      <c r="AF42" s="67"/>
      <c r="AG42" s="67"/>
      <c r="AH42" s="67"/>
      <c r="AI42" s="68"/>
      <c r="AJ42" s="25"/>
    </row>
    <row r="43" spans="2:36" ht="11.25" customHeight="1" thickBot="1" x14ac:dyDescent="0.35">
      <c r="B43" s="17"/>
      <c r="C43" s="75"/>
      <c r="D43" s="76"/>
      <c r="E43" s="76"/>
      <c r="F43" s="76"/>
      <c r="G43" s="76"/>
      <c r="H43" s="76"/>
      <c r="I43" s="77"/>
      <c r="J43" s="18"/>
      <c r="K43" s="78"/>
      <c r="L43" s="79"/>
      <c r="M43" s="79"/>
      <c r="N43" s="79"/>
      <c r="O43" s="79"/>
      <c r="P43" s="80"/>
      <c r="Q43" s="81"/>
      <c r="R43" s="82"/>
      <c r="S43" s="82"/>
      <c r="T43" s="82"/>
      <c r="U43" s="82"/>
      <c r="V43" s="82"/>
      <c r="W43" s="82"/>
      <c r="X43" s="82"/>
      <c r="Y43" s="82"/>
      <c r="Z43" s="82"/>
      <c r="AA43" s="83"/>
      <c r="AB43" s="18"/>
      <c r="AC43" s="75"/>
      <c r="AD43" s="76"/>
      <c r="AE43" s="76"/>
      <c r="AF43" s="76"/>
      <c r="AG43" s="76"/>
      <c r="AH43" s="76"/>
      <c r="AI43" s="77"/>
      <c r="AJ43" s="25"/>
    </row>
    <row r="44" spans="2:36" ht="6.75" customHeight="1" thickBot="1" x14ac:dyDescent="0.35"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</row>
  </sheetData>
  <mergeCells count="27">
    <mergeCell ref="C9:I14"/>
    <mergeCell ref="C28:I30"/>
    <mergeCell ref="K28:AA32"/>
    <mergeCell ref="K33:AA36"/>
    <mergeCell ref="C37:I38"/>
    <mergeCell ref="K37:AA41"/>
    <mergeCell ref="AC37:AI38"/>
    <mergeCell ref="C39:I43"/>
    <mergeCell ref="AC39:AI43"/>
    <mergeCell ref="K42:P43"/>
    <mergeCell ref="Q42:AA43"/>
    <mergeCell ref="C25:I27"/>
    <mergeCell ref="K25:AA27"/>
    <mergeCell ref="AC25:AI30"/>
    <mergeCell ref="C15:I16"/>
    <mergeCell ref="K15:AA19"/>
    <mergeCell ref="AC15:AI16"/>
    <mergeCell ref="C17:I21"/>
    <mergeCell ref="AC17:AI21"/>
    <mergeCell ref="K20:P21"/>
    <mergeCell ref="Q20:AA21"/>
    <mergeCell ref="K3:AA5"/>
    <mergeCell ref="AC3:AI8"/>
    <mergeCell ref="K6:AA10"/>
    <mergeCell ref="K11:AA14"/>
    <mergeCell ref="C6:I8"/>
    <mergeCell ref="C3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Print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Furqon Adi Kusuma</dc:creator>
  <cp:lastModifiedBy>Furqon Adi Kusuma</cp:lastModifiedBy>
  <dcterms:created xsi:type="dcterms:W3CDTF">2018-04-12T01:09:25Z</dcterms:created>
  <dcterms:modified xsi:type="dcterms:W3CDTF">2018-04-12T01:30:42Z</dcterms:modified>
</cp:coreProperties>
</file>